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rintme\Documents\tipidbahay\amaia\"/>
    </mc:Choice>
  </mc:AlternateContent>
  <bookViews>
    <workbookView xWindow="0" yWindow="0" windowWidth="20490" windowHeight="775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1" l="1"/>
  <c r="B19" i="1"/>
  <c r="F12" i="1"/>
  <c r="F13" i="1" s="1"/>
  <c r="E12" i="1"/>
  <c r="E13" i="1" s="1"/>
  <c r="D12" i="1"/>
  <c r="D13" i="1" s="1"/>
  <c r="C12" i="1"/>
  <c r="C13" i="1" s="1"/>
  <c r="B12" i="1"/>
  <c r="B13" i="1" s="1"/>
  <c r="C15" i="1" l="1"/>
  <c r="C17" i="1" s="1"/>
  <c r="E15" i="1"/>
  <c r="E17" i="1" s="1"/>
  <c r="E19" i="1" s="1"/>
  <c r="B22" i="1"/>
  <c r="B15" i="1"/>
  <c r="B17" i="1" s="1"/>
  <c r="D22" i="1"/>
  <c r="D15" i="1"/>
  <c r="D17" i="1" s="1"/>
  <c r="D19" i="1" s="1"/>
  <c r="F15" i="1"/>
  <c r="F17" i="1" s="1"/>
  <c r="F19" i="1" s="1"/>
  <c r="E22" i="1" l="1"/>
  <c r="C22" i="1"/>
  <c r="F22" i="1"/>
  <c r="D26" i="1"/>
  <c r="D24" i="1"/>
  <c r="D25" i="1"/>
  <c r="D23" i="1"/>
  <c r="B26" i="1"/>
  <c r="B24" i="1"/>
  <c r="B25" i="1"/>
  <c r="B23" i="1"/>
  <c r="C25" i="1" l="1"/>
  <c r="C23" i="1"/>
  <c r="C26" i="1"/>
  <c r="C24" i="1"/>
  <c r="F26" i="1"/>
  <c r="F24" i="1"/>
  <c r="F25" i="1"/>
  <c r="F23" i="1"/>
  <c r="E25" i="1"/>
  <c r="E23" i="1"/>
  <c r="E26" i="1"/>
  <c r="E24" i="1"/>
</calcChain>
</file>

<file path=xl/sharedStrings.xml><?xml version="1.0" encoding="utf-8"?>
<sst xmlns="http://schemas.openxmlformats.org/spreadsheetml/2006/main" count="44" uniqueCount="38">
  <si>
    <t>TACTICAL</t>
  </si>
  <si>
    <t>SALES GROUP</t>
  </si>
  <si>
    <t>Sample Computation</t>
  </si>
  <si>
    <t>Floor Area</t>
  </si>
  <si>
    <t>Minimum Lot Area</t>
  </si>
  <si>
    <t>Selling Price</t>
  </si>
  <si>
    <t>Add: Other Charges</t>
  </si>
  <si>
    <t>TCP</t>
  </si>
  <si>
    <t>10% DP</t>
  </si>
  <si>
    <t>Less: Reservation</t>
  </si>
  <si>
    <t>Net DP</t>
  </si>
  <si>
    <t>Monthly DP</t>
  </si>
  <si>
    <t>90% Balance</t>
  </si>
  <si>
    <t xml:space="preserve">   5 years </t>
  </si>
  <si>
    <t xml:space="preserve">   10 years </t>
  </si>
  <si>
    <t xml:space="preserve">   15 years </t>
  </si>
  <si>
    <t xml:space="preserve">   20 years </t>
  </si>
  <si>
    <t>* Sample computation only, please coordinate with the assigned Amaia representative for more accurate</t>
  </si>
  <si>
    <t xml:space="preserve">    computation per project</t>
  </si>
  <si>
    <t>* DP Term varies per project</t>
  </si>
  <si>
    <t>" Computation is based on bank financing</t>
  </si>
  <si>
    <t>56 sq m.</t>
  </si>
  <si>
    <t>75 sq. m.</t>
  </si>
  <si>
    <t>18 months</t>
  </si>
  <si>
    <t xml:space="preserve">                     Laguna, Lipa, Bauan, Lucena, Cavite, General Trias,</t>
  </si>
  <si>
    <t xml:space="preserve">                     Trece Martires, San Pablo, Pampanga, San Fernando</t>
  </si>
  <si>
    <t xml:space="preserve">                     Bulacan, Pangasinan, Cabanatuan, Bacolod</t>
  </si>
  <si>
    <t>MULTIPOD</t>
  </si>
  <si>
    <t>TWINPOD</t>
  </si>
  <si>
    <t>BUNGALOW</t>
  </si>
  <si>
    <t>TWIN HOME</t>
  </si>
  <si>
    <t xml:space="preserve">25 sq.m. </t>
  </si>
  <si>
    <t>28 sq. m.</t>
  </si>
  <si>
    <t>34 sq. m.</t>
  </si>
  <si>
    <t>47 sq. m.</t>
  </si>
  <si>
    <t>45 sq. m.</t>
  </si>
  <si>
    <t>65 sq. m.</t>
  </si>
  <si>
    <t>SINGLE HOME/CARRIAGE POD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</si>
</sst>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9" xfId="0" applyFont="1" applyBorder="1"/>
    <xf numFmtId="0" fontId="4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10" xfId="0" applyFont="1" applyBorder="1"/>
    <xf numFmtId="0" fontId="5" fillId="0" borderId="0" xfId="0" applyFont="1" applyBorder="1"/>
    <xf numFmtId="0" fontId="5" fillId="0" borderId="5" xfId="0" applyFont="1" applyBorder="1"/>
    <xf numFmtId="0" fontId="5" fillId="0" borderId="0" xfId="0" applyFont="1"/>
    <xf numFmtId="0" fontId="4" fillId="0" borderId="6" xfId="0" applyFont="1" applyBorder="1"/>
    <xf numFmtId="0" fontId="5" fillId="0" borderId="8" xfId="0" applyFont="1" applyBorder="1"/>
    <xf numFmtId="0" fontId="5" fillId="0" borderId="11" xfId="0" applyFont="1" applyBorder="1"/>
    <xf numFmtId="0" fontId="5" fillId="0" borderId="7" xfId="0" applyFont="1" applyBorder="1"/>
    <xf numFmtId="0" fontId="4" fillId="0" borderId="0" xfId="0" applyFont="1" applyBorder="1" applyAlignment="1">
      <alignment vertical="center"/>
    </xf>
    <xf numFmtId="0" fontId="4" fillId="0" borderId="0" xfId="0" applyFont="1"/>
    <xf numFmtId="0" fontId="6" fillId="0" borderId="0" xfId="0" applyFont="1" applyBorder="1"/>
    <xf numFmtId="43" fontId="6" fillId="0" borderId="0" xfId="1" applyFont="1" applyBorder="1"/>
    <xf numFmtId="0" fontId="6" fillId="0" borderId="0" xfId="0" applyFont="1"/>
    <xf numFmtId="0" fontId="8" fillId="0" borderId="0" xfId="0" applyFont="1" applyBorder="1"/>
    <xf numFmtId="43" fontId="7" fillId="0" borderId="1" xfId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2" xfId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43" fontId="3" fillId="0" borderId="9" xfId="1" applyFont="1" applyBorder="1" applyAlignment="1">
      <alignment horizontal="center"/>
    </xf>
    <xf numFmtId="0" fontId="9" fillId="0" borderId="2" xfId="0" applyFont="1" applyBorder="1" applyAlignment="1">
      <alignment horizontal="left"/>
    </xf>
    <xf numFmtId="43" fontId="9" fillId="0" borderId="2" xfId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43" fontId="9" fillId="0" borderId="9" xfId="1" applyFont="1" applyBorder="1" applyAlignment="1">
      <alignment horizontal="center"/>
    </xf>
    <xf numFmtId="0" fontId="9" fillId="0" borderId="8" xfId="0" applyFont="1" applyBorder="1" applyAlignment="1">
      <alignment horizontal="left"/>
    </xf>
    <xf numFmtId="43" fontId="9" fillId="0" borderId="8" xfId="1" applyFont="1" applyBorder="1" applyAlignment="1">
      <alignment horizontal="center"/>
    </xf>
    <xf numFmtId="43" fontId="9" fillId="0" borderId="6" xfId="1" applyFont="1" applyBorder="1" applyAlignment="1">
      <alignment horizontal="center"/>
    </xf>
    <xf numFmtId="43" fontId="9" fillId="0" borderId="11" xfId="1" applyFont="1" applyBorder="1" applyAlignment="1">
      <alignment horizontal="center"/>
    </xf>
    <xf numFmtId="0" fontId="3" fillId="0" borderId="4" xfId="0" applyFont="1" applyBorder="1"/>
    <xf numFmtId="43" fontId="3" fillId="0" borderId="2" xfId="1" applyFont="1" applyBorder="1"/>
    <xf numFmtId="43" fontId="3" fillId="0" borderId="1" xfId="1" applyFont="1" applyBorder="1"/>
    <xf numFmtId="43" fontId="3" fillId="0" borderId="9" xfId="1" applyFont="1" applyBorder="1"/>
    <xf numFmtId="0" fontId="0" fillId="0" borderId="4" xfId="0" applyFont="1" applyBorder="1"/>
    <xf numFmtId="43" fontId="0" fillId="0" borderId="10" xfId="1" applyFont="1" applyBorder="1"/>
    <xf numFmtId="43" fontId="0" fillId="0" borderId="4" xfId="1" applyFont="1" applyBorder="1"/>
    <xf numFmtId="43" fontId="0" fillId="0" borderId="0" xfId="1" applyFont="1" applyBorder="1"/>
    <xf numFmtId="43" fontId="3" fillId="0" borderId="10" xfId="1" applyFont="1" applyBorder="1"/>
    <xf numFmtId="43" fontId="3" fillId="0" borderId="4" xfId="1" applyFont="1" applyBorder="1"/>
    <xf numFmtId="43" fontId="3" fillId="0" borderId="0" xfId="1" applyFont="1" applyBorder="1"/>
    <xf numFmtId="0" fontId="10" fillId="0" borderId="4" xfId="0" applyFont="1" applyBorder="1"/>
    <xf numFmtId="43" fontId="10" fillId="0" borderId="10" xfId="1" applyFont="1" applyBorder="1"/>
    <xf numFmtId="43" fontId="10" fillId="0" borderId="4" xfId="1" applyFont="1" applyBorder="1"/>
    <xf numFmtId="43" fontId="10" fillId="0" borderId="0" xfId="1" applyFont="1" applyBorder="1"/>
    <xf numFmtId="0" fontId="9" fillId="0" borderId="4" xfId="0" applyFont="1" applyBorder="1" applyAlignment="1">
      <alignment horizontal="right"/>
    </xf>
    <xf numFmtId="43" fontId="9" fillId="0" borderId="10" xfId="1" applyFont="1" applyBorder="1" applyAlignment="1">
      <alignment horizontal="right"/>
    </xf>
    <xf numFmtId="43" fontId="9" fillId="0" borderId="4" xfId="1" applyFont="1" applyBorder="1" applyAlignment="1">
      <alignment horizontal="right"/>
    </xf>
    <xf numFmtId="43" fontId="9" fillId="0" borderId="0" xfId="1" applyFont="1" applyBorder="1" applyAlignment="1">
      <alignment horizontal="right"/>
    </xf>
    <xf numFmtId="0" fontId="9" fillId="0" borderId="4" xfId="0" applyFont="1" applyBorder="1"/>
    <xf numFmtId="4" fontId="9" fillId="0" borderId="4" xfId="0" applyNumberFormat="1" applyFont="1" applyBorder="1"/>
    <xf numFmtId="4" fontId="9" fillId="0" borderId="10" xfId="1" applyNumberFormat="1" applyFont="1" applyBorder="1"/>
    <xf numFmtId="4" fontId="9" fillId="0" borderId="4" xfId="1" applyNumberFormat="1" applyFont="1" applyBorder="1"/>
    <xf numFmtId="4" fontId="9" fillId="0" borderId="0" xfId="1" applyNumberFormat="1" applyFont="1" applyBorder="1"/>
    <xf numFmtId="0" fontId="0" fillId="0" borderId="6" xfId="0" applyFont="1" applyBorder="1"/>
    <xf numFmtId="43" fontId="0" fillId="0" borderId="8" xfId="1" applyFont="1" applyBorder="1"/>
    <xf numFmtId="43" fontId="0" fillId="0" borderId="6" xfId="1" applyFont="1" applyBorder="1"/>
    <xf numFmtId="43" fontId="0" fillId="0" borderId="11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130753</xdr:colOff>
      <xdr:row>2</xdr:row>
      <xdr:rowOff>81420</xdr:rowOff>
    </xdr:from>
    <xdr:to>
      <xdr:col>2</xdr:col>
      <xdr:colOff>244549</xdr:colOff>
      <xdr:row>4</xdr:row>
      <xdr:rowOff>19050</xdr:rowOff>
    </xdr:to>
    <xdr:pic>
      <xdr:nvPicPr>
        <xdr:cNvPr id="5" name="Picture 4" descr="AMAIA SCAPES LOGO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589" t="13948" r="3349" b="42216"/>
        <a:stretch>
          <a:fillRect/>
        </a:stretch>
      </xdr:blipFill>
      <xdr:spPr bwMode="auto">
        <a:xfrm>
          <a:off x="1826203" y="519570"/>
          <a:ext cx="1294896" cy="41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207818</xdr:colOff>
      <xdr:row>0</xdr:row>
      <xdr:rowOff>76199</xdr:rowOff>
    </xdr:from>
    <xdr:to>
      <xdr:col>0</xdr:col>
      <xdr:colOff>1295399</xdr:colOff>
      <xdr:row>2</xdr:row>
      <xdr:rowOff>217836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"/>
          <a:ext cx="1087581" cy="5797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abSelected="1" topLeftCell="A8" zoomScaleNormal="100" workbookViewId="0">
      <selection activeCell="D17" sqref="D17"/>
    </sheetView>
  </sheetViews>
  <sheetFormatPr defaultColWidth="25.42578125" defaultRowHeight="15.75" x14ac:dyDescent="0.25"/>
  <cols>
    <col min="1" max="1" width="20.5703125" style="1" customWidth="1"/>
    <col min="2" max="2" width="17.7109375" style="1" customWidth="1"/>
    <col min="3" max="3" width="18.85546875" style="1" customWidth="1"/>
    <col min="4" max="4" width="20.7109375" style="1" customWidth="1"/>
    <col min="5" max="5" width="19.5703125" style="1" customWidth="1"/>
    <col min="6" max="6" width="19.42578125" style="1" customWidth="1"/>
    <col min="7" max="16384" width="25.42578125" style="1"/>
  </cols>
  <sheetData>
    <row r="1" spans="1:6" x14ac:dyDescent="0.25">
      <c r="A1" s="2"/>
      <c r="B1" s="3"/>
      <c r="C1" s="4"/>
      <c r="D1" s="4"/>
      <c r="E1" s="4"/>
      <c r="F1" s="5"/>
    </row>
    <row r="2" spans="1:6" ht="18.75" x14ac:dyDescent="0.3">
      <c r="A2" s="6"/>
      <c r="B2" s="7"/>
      <c r="C2" s="20" t="s">
        <v>24</v>
      </c>
      <c r="D2" s="20"/>
      <c r="E2" s="8"/>
      <c r="F2" s="9"/>
    </row>
    <row r="3" spans="1:6" ht="18.75" x14ac:dyDescent="0.3">
      <c r="A3" s="6"/>
      <c r="B3" s="7"/>
      <c r="C3" s="20" t="s">
        <v>25</v>
      </c>
      <c r="D3" s="20"/>
      <c r="E3" s="8"/>
      <c r="F3" s="9"/>
    </row>
    <row r="4" spans="1:6" ht="18.75" x14ac:dyDescent="0.3">
      <c r="A4" s="6" t="s">
        <v>0</v>
      </c>
      <c r="B4" s="7"/>
      <c r="C4" s="20" t="s">
        <v>26</v>
      </c>
      <c r="D4" s="20"/>
      <c r="E4" s="8"/>
      <c r="F4" s="9"/>
    </row>
    <row r="5" spans="1:6" x14ac:dyDescent="0.25">
      <c r="A5" s="6" t="s">
        <v>1</v>
      </c>
      <c r="B5" s="7"/>
      <c r="C5" s="10"/>
      <c r="D5" s="8"/>
      <c r="E5" s="8"/>
      <c r="F5" s="9"/>
    </row>
    <row r="6" spans="1:6" x14ac:dyDescent="0.25">
      <c r="A6" s="11" t="s">
        <v>2</v>
      </c>
      <c r="B6" s="12"/>
      <c r="C6" s="13"/>
      <c r="D6" s="13"/>
      <c r="E6" s="13"/>
      <c r="F6" s="14"/>
    </row>
    <row r="7" spans="1:6" x14ac:dyDescent="0.25">
      <c r="A7" s="15"/>
      <c r="B7" s="16"/>
      <c r="C7" s="16"/>
      <c r="D7" s="16"/>
      <c r="E7" s="16"/>
      <c r="F7" s="16"/>
    </row>
    <row r="8" spans="1:6" x14ac:dyDescent="0.25">
      <c r="A8" s="22"/>
      <c r="B8" s="23" t="s">
        <v>27</v>
      </c>
      <c r="C8" s="23" t="s">
        <v>28</v>
      </c>
      <c r="D8" s="24" t="s">
        <v>29</v>
      </c>
      <c r="E8" s="25" t="s">
        <v>30</v>
      </c>
      <c r="F8" s="21" t="s">
        <v>37</v>
      </c>
    </row>
    <row r="9" spans="1:6" x14ac:dyDescent="0.25">
      <c r="A9" s="26" t="s">
        <v>3</v>
      </c>
      <c r="B9" s="27" t="s">
        <v>31</v>
      </c>
      <c r="C9" s="27" t="s">
        <v>32</v>
      </c>
      <c r="D9" s="28" t="s">
        <v>33</v>
      </c>
      <c r="E9" s="29" t="s">
        <v>34</v>
      </c>
      <c r="F9" s="28" t="s">
        <v>21</v>
      </c>
    </row>
    <row r="10" spans="1:6" x14ac:dyDescent="0.25">
      <c r="A10" s="30" t="s">
        <v>4</v>
      </c>
      <c r="B10" s="31" t="s">
        <v>35</v>
      </c>
      <c r="C10" s="31" t="s">
        <v>36</v>
      </c>
      <c r="D10" s="32" t="s">
        <v>22</v>
      </c>
      <c r="E10" s="33" t="s">
        <v>36</v>
      </c>
      <c r="F10" s="32" t="s">
        <v>22</v>
      </c>
    </row>
    <row r="11" spans="1:6" x14ac:dyDescent="0.25">
      <c r="A11" s="34" t="s">
        <v>5</v>
      </c>
      <c r="B11" s="35">
        <v>829500</v>
      </c>
      <c r="C11" s="35">
        <v>1191930</v>
      </c>
      <c r="D11" s="36">
        <v>1250000</v>
      </c>
      <c r="E11" s="37">
        <v>1993486</v>
      </c>
      <c r="F11" s="36">
        <v>2185714</v>
      </c>
    </row>
    <row r="12" spans="1:6" x14ac:dyDescent="0.25">
      <c r="A12" s="38" t="s">
        <v>6</v>
      </c>
      <c r="B12" s="39">
        <f t="shared" ref="B12:F12" si="0">B11*6.5%</f>
        <v>53917.5</v>
      </c>
      <c r="C12" s="39">
        <f t="shared" si="0"/>
        <v>77475.45</v>
      </c>
      <c r="D12" s="40">
        <f t="shared" si="0"/>
        <v>81250</v>
      </c>
      <c r="E12" s="41">
        <f t="shared" si="0"/>
        <v>129576.59000000001</v>
      </c>
      <c r="F12" s="40">
        <f t="shared" si="0"/>
        <v>142071.41</v>
      </c>
    </row>
    <row r="13" spans="1:6" x14ac:dyDescent="0.25">
      <c r="A13" s="34" t="s">
        <v>7</v>
      </c>
      <c r="B13" s="42">
        <f>B11+B12</f>
        <v>883417.5</v>
      </c>
      <c r="C13" s="42">
        <f t="shared" ref="C13:F13" si="1">C11+C12</f>
        <v>1269405.45</v>
      </c>
      <c r="D13" s="43">
        <f t="shared" si="1"/>
        <v>1331250</v>
      </c>
      <c r="E13" s="44">
        <f t="shared" si="1"/>
        <v>2123062.59</v>
      </c>
      <c r="F13" s="43">
        <f t="shared" si="1"/>
        <v>2327785.41</v>
      </c>
    </row>
    <row r="14" spans="1:6" x14ac:dyDescent="0.25">
      <c r="A14" s="38"/>
      <c r="B14" s="39"/>
      <c r="C14" s="39"/>
      <c r="D14" s="40"/>
      <c r="E14" s="41"/>
      <c r="F14" s="40"/>
    </row>
    <row r="15" spans="1:6" x14ac:dyDescent="0.25">
      <c r="A15" s="38" t="s">
        <v>8</v>
      </c>
      <c r="B15" s="39">
        <f t="shared" ref="B15:F15" si="2">B13*10%</f>
        <v>88341.75</v>
      </c>
      <c r="C15" s="39">
        <f t="shared" si="2"/>
        <v>126940.545</v>
      </c>
      <c r="D15" s="40">
        <f t="shared" si="2"/>
        <v>133125</v>
      </c>
      <c r="E15" s="41">
        <f t="shared" si="2"/>
        <v>212306.25899999999</v>
      </c>
      <c r="F15" s="40">
        <f t="shared" si="2"/>
        <v>232778.54100000003</v>
      </c>
    </row>
    <row r="16" spans="1:6" x14ac:dyDescent="0.25">
      <c r="A16" s="38" t="s">
        <v>9</v>
      </c>
      <c r="B16" s="39">
        <v>5000</v>
      </c>
      <c r="C16" s="39">
        <v>5000</v>
      </c>
      <c r="D16" s="40">
        <v>10000</v>
      </c>
      <c r="E16" s="41">
        <v>15000</v>
      </c>
      <c r="F16" s="40">
        <v>15000</v>
      </c>
    </row>
    <row r="17" spans="1:6" x14ac:dyDescent="0.25">
      <c r="A17" s="34" t="s">
        <v>10</v>
      </c>
      <c r="B17" s="42">
        <f t="shared" ref="B17:F17" si="3">B15-B16</f>
        <v>83341.75</v>
      </c>
      <c r="C17" s="42">
        <f t="shared" si="3"/>
        <v>121940.545</v>
      </c>
      <c r="D17" s="43">
        <f t="shared" si="3"/>
        <v>123125</v>
      </c>
      <c r="E17" s="44">
        <f t="shared" si="3"/>
        <v>197306.25899999999</v>
      </c>
      <c r="F17" s="43">
        <f t="shared" si="3"/>
        <v>217778.54100000003</v>
      </c>
    </row>
    <row r="18" spans="1:6" x14ac:dyDescent="0.25">
      <c r="A18" s="38"/>
      <c r="B18" s="39"/>
      <c r="C18" s="39"/>
      <c r="D18" s="40"/>
      <c r="E18" s="41"/>
      <c r="F18" s="40"/>
    </row>
    <row r="19" spans="1:6" x14ac:dyDescent="0.25">
      <c r="A19" s="45" t="s">
        <v>11</v>
      </c>
      <c r="B19" s="46">
        <f>B17/18</f>
        <v>4630.0972222222226</v>
      </c>
      <c r="C19" s="46">
        <f t="shared" ref="C19:F19" si="4">C17/18</f>
        <v>6774.4747222222222</v>
      </c>
      <c r="D19" s="47">
        <f t="shared" si="4"/>
        <v>6840.2777777777774</v>
      </c>
      <c r="E19" s="48">
        <f t="shared" si="4"/>
        <v>10961.458833333332</v>
      </c>
      <c r="F19" s="47">
        <f t="shared" si="4"/>
        <v>12098.807833333334</v>
      </c>
    </row>
    <row r="20" spans="1:6" x14ac:dyDescent="0.25">
      <c r="A20" s="49"/>
      <c r="B20" s="50" t="s">
        <v>23</v>
      </c>
      <c r="C20" s="50" t="s">
        <v>23</v>
      </c>
      <c r="D20" s="51" t="s">
        <v>23</v>
      </c>
      <c r="E20" s="52" t="s">
        <v>23</v>
      </c>
      <c r="F20" s="51" t="s">
        <v>23</v>
      </c>
    </row>
    <row r="21" spans="1:6" x14ac:dyDescent="0.25">
      <c r="A21" s="53"/>
      <c r="B21" s="39"/>
      <c r="C21" s="39"/>
      <c r="D21" s="40"/>
      <c r="E21" s="41"/>
      <c r="F21" s="40"/>
    </row>
    <row r="22" spans="1:6" x14ac:dyDescent="0.25">
      <c r="A22" s="38" t="s">
        <v>12</v>
      </c>
      <c r="B22" s="39">
        <f t="shared" ref="B22:F22" si="5">B13-B15</f>
        <v>795075.75</v>
      </c>
      <c r="C22" s="39">
        <f t="shared" si="5"/>
        <v>1142464.905</v>
      </c>
      <c r="D22" s="40">
        <f t="shared" si="5"/>
        <v>1198125</v>
      </c>
      <c r="E22" s="41">
        <f t="shared" si="5"/>
        <v>1910756.3309999998</v>
      </c>
      <c r="F22" s="40">
        <f t="shared" si="5"/>
        <v>2095006.8690000002</v>
      </c>
    </row>
    <row r="23" spans="1:6" x14ac:dyDescent="0.25">
      <c r="A23" s="54" t="s">
        <v>13</v>
      </c>
      <c r="B23" s="55">
        <f t="shared" ref="B23:F23" si="6">PMT(0.0888/12,60,-B$22,0)</f>
        <v>16458.198334647976</v>
      </c>
      <c r="C23" s="55">
        <f t="shared" si="6"/>
        <v>23649.210778802844</v>
      </c>
      <c r="D23" s="56">
        <f t="shared" si="6"/>
        <v>24801.383867763674</v>
      </c>
      <c r="E23" s="57">
        <f t="shared" si="6"/>
        <v>39552.969216810183</v>
      </c>
      <c r="F23" s="56">
        <f t="shared" si="6"/>
        <v>43366.985551316167</v>
      </c>
    </row>
    <row r="24" spans="1:6" x14ac:dyDescent="0.25">
      <c r="A24" s="54" t="s">
        <v>14</v>
      </c>
      <c r="B24" s="55">
        <f t="shared" ref="B24:F24" si="7">PMT(0.0888/12,120,-B$22,0)</f>
        <v>10020.121130733361</v>
      </c>
      <c r="C24" s="55">
        <f t="shared" si="7"/>
        <v>14398.171162573859</v>
      </c>
      <c r="D24" s="56">
        <f t="shared" si="7"/>
        <v>15099.640040285354</v>
      </c>
      <c r="E24" s="57">
        <f t="shared" si="7"/>
        <v>24080.736820278627</v>
      </c>
      <c r="F24" s="56">
        <f t="shared" si="7"/>
        <v>26402.795704809814</v>
      </c>
    </row>
    <row r="25" spans="1:6" x14ac:dyDescent="0.25">
      <c r="A25" s="54" t="s">
        <v>15</v>
      </c>
      <c r="B25" s="55">
        <f t="shared" ref="B25:F25" si="8">PMT(0.0888/12,180,-B$22,0)</f>
        <v>8007.5295653808444</v>
      </c>
      <c r="C25" s="55">
        <f t="shared" si="8"/>
        <v>11506.226298811802</v>
      </c>
      <c r="D25" s="56">
        <f t="shared" si="8"/>
        <v>12066.801635595004</v>
      </c>
      <c r="E25" s="57">
        <f t="shared" si="8"/>
        <v>19244.000100268589</v>
      </c>
      <c r="F25" s="56">
        <f t="shared" si="8"/>
        <v>21099.66181611432</v>
      </c>
    </row>
    <row r="26" spans="1:6" x14ac:dyDescent="0.25">
      <c r="A26" s="54" t="s">
        <v>16</v>
      </c>
      <c r="B26" s="55">
        <f t="shared" ref="B26:F26" si="9">PMT(0.0888/12,240,-B$22,0)</f>
        <v>7092.2571772765277</v>
      </c>
      <c r="C26" s="55">
        <f t="shared" si="9"/>
        <v>10191.047736360713</v>
      </c>
      <c r="D26" s="56">
        <f t="shared" si="9"/>
        <v>10687.548488964025</v>
      </c>
      <c r="E26" s="57">
        <f t="shared" si="9"/>
        <v>17044.382629656749</v>
      </c>
      <c r="F26" s="56">
        <f t="shared" si="9"/>
        <v>18687.939486406016</v>
      </c>
    </row>
    <row r="27" spans="1:6" x14ac:dyDescent="0.25">
      <c r="A27" s="58"/>
      <c r="B27" s="59"/>
      <c r="C27" s="59"/>
      <c r="D27" s="60"/>
      <c r="E27" s="61"/>
      <c r="F27" s="60"/>
    </row>
    <row r="28" spans="1:6" x14ac:dyDescent="0.25">
      <c r="A28" s="17" t="s">
        <v>17</v>
      </c>
      <c r="B28" s="18"/>
      <c r="C28" s="17"/>
      <c r="D28" s="19"/>
      <c r="E28" s="19"/>
      <c r="F28" s="19"/>
    </row>
    <row r="29" spans="1:6" x14ac:dyDescent="0.25">
      <c r="A29" s="19" t="s">
        <v>18</v>
      </c>
      <c r="B29" s="18"/>
      <c r="C29" s="17"/>
      <c r="D29" s="19"/>
      <c r="E29" s="19"/>
      <c r="F29" s="19"/>
    </row>
    <row r="30" spans="1:6" x14ac:dyDescent="0.25">
      <c r="A30" s="17" t="s">
        <v>19</v>
      </c>
      <c r="B30" s="18"/>
      <c r="C30" s="17"/>
      <c r="D30" s="19"/>
      <c r="E30" s="19"/>
      <c r="F30" s="19"/>
    </row>
    <row r="31" spans="1:6" x14ac:dyDescent="0.25">
      <c r="A31" s="17" t="s">
        <v>20</v>
      </c>
      <c r="B31" s="18"/>
      <c r="C31" s="17"/>
      <c r="D31" s="19"/>
      <c r="E31" s="19"/>
      <c r="F31" s="1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cecile</dc:creator>
  <cp:lastModifiedBy>Printme</cp:lastModifiedBy>
  <dcterms:created xsi:type="dcterms:W3CDTF">2014-11-20T14:45:02Z</dcterms:created>
  <dcterms:modified xsi:type="dcterms:W3CDTF">2015-11-28T08:56:39Z</dcterms:modified>
</cp:coreProperties>
</file>